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tabRatio="997" activeTab="3"/>
  </bookViews>
  <sheets>
    <sheet name="Summary costs" sheetId="1" r:id="rId1"/>
    <sheet name="Parks and Recs" sheetId="2" r:id="rId2"/>
    <sheet name="Play" sheetId="3" r:id="rId3"/>
    <sheet name="Informal Natural Green Space" sheetId="4" r:id="rId4"/>
  </sheets>
  <definedNames/>
  <calcPr fullCalcOnLoad="1"/>
</workbook>
</file>

<file path=xl/sharedStrings.xml><?xml version="1.0" encoding="utf-8"?>
<sst xmlns="http://schemas.openxmlformats.org/spreadsheetml/2006/main" count="343" uniqueCount="342">
  <si>
    <t>est. 10% of scheme works costs</t>
  </si>
  <si>
    <t>Allotments</t>
  </si>
  <si>
    <t>est. 8-10% of scheme costs</t>
  </si>
  <si>
    <t>Excluding Woodland and CPG, add hedge to hide industrial units</t>
  </si>
  <si>
    <t xml:space="preserve"> M2 standard per person:</t>
  </si>
  <si>
    <t>Rate</t>
  </si>
  <si>
    <t>Cost</t>
  </si>
  <si>
    <t>M2 standard per person:</t>
  </si>
  <si>
    <t>Plot 60m x 60m</t>
  </si>
  <si>
    <t>NPFA (SPD) Area</t>
  </si>
  <si>
    <t>Per Person</t>
  </si>
  <si>
    <t>Per M2</t>
  </si>
  <si>
    <t>Per Person</t>
  </si>
  <si>
    <t>Equipped Childrens Play</t>
  </si>
  <si>
    <t>Informal Green Space</t>
  </si>
  <si>
    <t>Natural Green Space</t>
  </si>
  <si>
    <t>Area m2 per person</t>
  </si>
  <si>
    <t>Cost per person</t>
  </si>
  <si>
    <t>Note: This does not included for the cost of purchasing land, if this is required a surcharge will be applied.</t>
  </si>
  <si>
    <t>Planted borders 20%, Grass 55%, Hard Surface 20%, Buildings 2%, Water 1%, Hedges 2%</t>
  </si>
  <si>
    <t>Total Area m2:</t>
  </si>
  <si>
    <t>Total Cost:</t>
  </si>
  <si>
    <t>Cost per M2:</t>
  </si>
  <si>
    <t>£ Per Person:</t>
  </si>
  <si>
    <t>Description</t>
  </si>
  <si>
    <t>Quantity</t>
  </si>
  <si>
    <t>Unit</t>
  </si>
  <si>
    <t>Capital</t>
  </si>
  <si>
    <t>Capital</t>
  </si>
  <si>
    <t>Revenue</t>
  </si>
  <si>
    <t>Revenue</t>
  </si>
  <si>
    <t>Revenue</t>
  </si>
  <si>
    <t>Revenue</t>
  </si>
  <si>
    <t>Comments</t>
  </si>
  <si>
    <t>Comments</t>
  </si>
  <si>
    <t>Comments</t>
  </si>
  <si>
    <t>Planned Work</t>
  </si>
  <si>
    <t>Planned Work</t>
  </si>
  <si>
    <t>Scheduled Work</t>
  </si>
  <si>
    <t>Scheduled Work</t>
  </si>
  <si>
    <t>Capital</t>
  </si>
  <si>
    <t>Revenue</t>
  </si>
  <si>
    <t>Scheduled</t>
  </si>
  <si>
    <t>Unit Cost</t>
  </si>
  <si>
    <t>Total</t>
  </si>
  <si>
    <t>Unit Cost</t>
  </si>
  <si>
    <t>Total</t>
  </si>
  <si>
    <t>Unit Cost</t>
  </si>
  <si>
    <t>Total</t>
  </si>
  <si>
    <t>Planned Work</t>
  </si>
  <si>
    <t>Additional Work</t>
  </si>
  <si>
    <t>Land</t>
  </si>
  <si>
    <t>M2</t>
  </si>
  <si>
    <t>Design</t>
  </si>
  <si>
    <t>Site</t>
  </si>
  <si>
    <t>Site Clearance</t>
  </si>
  <si>
    <t>Site</t>
  </si>
  <si>
    <t>Grass</t>
  </si>
  <si>
    <t>M2</t>
  </si>
  <si>
    <t>Overseed bare/under trees areas 5% every 5 years</t>
  </si>
  <si>
    <t>PRT, East Contract Rates + 25%</t>
  </si>
  <si>
    <t>Shrubs</t>
  </si>
  <si>
    <t>M2</t>
  </si>
  <si>
    <t>Recent park schemes</t>
  </si>
  <si>
    <t>Shrubs Medium, CL rates + 25%</t>
  </si>
  <si>
    <t>20% of shrubs/roses/ herbaceous replaced within 15 years</t>
  </si>
  <si>
    <t>Trees</t>
  </si>
  <si>
    <t>Each</t>
  </si>
  <si>
    <t>Supply and Plant HS/EHS</t>
  </si>
  <si>
    <t>Establish and prune</t>
  </si>
  <si>
    <t>Hard surface (Bitmac)</t>
  </si>
  <si>
    <t>M2</t>
  </si>
  <si>
    <t>Bitmac Path with County Edgers 2m wide path</t>
  </si>
  <si>
    <t>CL rates +25% (Medium)</t>
  </si>
  <si>
    <t>Overlay 25mm depth, 6mm tarmac within 15 years @ £12/m2</t>
  </si>
  <si>
    <t>Hard surface (Tegula)</t>
  </si>
  <si>
    <t>M2</t>
  </si>
  <si>
    <t>Bitmac Path with County Edgers 2m wide path</t>
  </si>
  <si>
    <t>East Contract Rates + 25% (High)</t>
  </si>
  <si>
    <t>Allow £0.25/m2 for replacing / repair blocks within 25 years</t>
  </si>
  <si>
    <t>Park Building</t>
  </si>
  <si>
    <t>M2</t>
  </si>
  <si>
    <t>Size of Dings Park, Cabin</t>
  </si>
  <si>
    <t>Depreciation - Total replace in 20 Years @ £1200/m2 (services in place) + £5/m2 per year ongoing refurbishment</t>
  </si>
  <si>
    <t>Formal pond</t>
  </si>
  <si>
    <t>Each</t>
  </si>
  <si>
    <t>Contract cost CL Contracts</t>
  </si>
  <si>
    <t>Water Supply and edgings etc.</t>
  </si>
  <si>
    <t>Formal Hedge (Cut Face)</t>
  </si>
  <si>
    <t>M2 cut face</t>
  </si>
  <si>
    <t>60x2x1m, 2S+T, CL rates +25%</t>
  </si>
  <si>
    <t>Formal Hedge (Land area)</t>
  </si>
  <si>
    <t>M land area</t>
  </si>
  <si>
    <t>10% replant /gap up in 15 years</t>
  </si>
  <si>
    <t>Fencing Railings 1.5 – 1.8m gav &amp; painted</t>
  </si>
  <si>
    <t>M</t>
  </si>
  <si>
    <t>Paint railings every 10 years @£24/m + £1/m isolated repairs</t>
  </si>
  <si>
    <t>Walls</t>
  </si>
  <si>
    <t>M2 of vertical wall</t>
  </si>
  <si>
    <t>£118/m2  2m high, 300mm thick natural stone wall</t>
  </si>
  <si>
    <t>Pointing / local repairs once within 15 years @ £10/m2 X both sides</t>
  </si>
  <si>
    <t>Gates</t>
  </si>
  <si>
    <t>Each</t>
  </si>
  <si>
    <t>1 Maintenance Gate, 2 pedestrian gates</t>
  </si>
  <si>
    <t xml:space="preserve">Paint every ten years @ £24/m+ isolated repairs £10/m </t>
  </si>
  <si>
    <t>Signs</t>
  </si>
  <si>
    <t>Each</t>
  </si>
  <si>
    <t>Cleaning</t>
  </si>
  <si>
    <t>Repairs to cabinet and lettering</t>
  </si>
  <si>
    <t>Park furniture</t>
  </si>
  <si>
    <t>Each</t>
  </si>
  <si>
    <t>4 seats, 2 LB, 2 DB</t>
  </si>
  <si>
    <t>Clean and empty</t>
  </si>
  <si>
    <t>Paint every 3 years @£45 + one slat per year @£15, replace LB &amp; DB once within 15 years</t>
  </si>
  <si>
    <t>Each</t>
  </si>
  <si>
    <t>£707 each + £29/m trenching</t>
  </si>
  <si>
    <t>Electric</t>
  </si>
  <si>
    <t>Replace post every 30 years, repaint every 8 years @ £50, replace bulb every 3 years @ £5, replace lantern every 15 years  @ £150</t>
  </si>
  <si>
    <t>Minor artwork / integrated into features</t>
  </si>
  <si>
    <t>Each</t>
  </si>
  <si>
    <t>Minor artworks / integrated into features</t>
  </si>
  <si>
    <t>Clean and empty</t>
  </si>
  <si>
    <t>Minor repairs / refurbish within 15 years.</t>
  </si>
  <si>
    <t>Admin. / overheads</t>
  </si>
  <si>
    <t>Site</t>
  </si>
  <si>
    <t>5% of scheme work costs</t>
  </si>
  <si>
    <t>5% of Planned work</t>
  </si>
  <si>
    <t>7% of scheduled work, rates similar to Property Services recharge</t>
  </si>
  <si>
    <t>Capital</t>
  </si>
  <si>
    <t>Cost per year</t>
  </si>
  <si>
    <t>Cost per year</t>
  </si>
  <si>
    <t>Capital</t>
  </si>
  <si>
    <t>Commuted Sum</t>
  </si>
  <si>
    <t>Commuted Sum</t>
  </si>
  <si>
    <t>Equipped Childrens Play</t>
  </si>
  <si>
    <t>Total area 400m2</t>
  </si>
  <si>
    <t>20X20m</t>
  </si>
  <si>
    <t>Note, items for Planned work for some CPG Items are collectively included as Weekly Inspections and Maintenance repairs</t>
  </si>
  <si>
    <t>Total Area Equipped Childrens Play m2:</t>
  </si>
  <si>
    <t>Total Cost:</t>
  </si>
  <si>
    <t>Cost per M2:</t>
  </si>
  <si>
    <t>£ Per Person:</t>
  </si>
  <si>
    <t>Description</t>
  </si>
  <si>
    <t>Quantity</t>
  </si>
  <si>
    <t>Unit</t>
  </si>
  <si>
    <t>Capital</t>
  </si>
  <si>
    <t>Capital</t>
  </si>
  <si>
    <t>Revenue</t>
  </si>
  <si>
    <t>Revenue</t>
  </si>
  <si>
    <t>Revenue</t>
  </si>
  <si>
    <t>Revenue</t>
  </si>
  <si>
    <t>Comments</t>
  </si>
  <si>
    <t>Comments</t>
  </si>
  <si>
    <t>Comments</t>
  </si>
  <si>
    <t>Planned Work</t>
  </si>
  <si>
    <t>Planned Work</t>
  </si>
  <si>
    <t>Scheduled Work</t>
  </si>
  <si>
    <t>Scheduled Work</t>
  </si>
  <si>
    <t>Capital</t>
  </si>
  <si>
    <t>Planned Work</t>
  </si>
  <si>
    <t>Scheduled</t>
  </si>
  <si>
    <t>Unit Cost</t>
  </si>
  <si>
    <t>Total</t>
  </si>
  <si>
    <t>Unit Cost</t>
  </si>
  <si>
    <t>Total</t>
  </si>
  <si>
    <t>Unit Cost</t>
  </si>
  <si>
    <t>Total</t>
  </si>
  <si>
    <t>Additional Work</t>
  </si>
  <si>
    <t>Land</t>
  </si>
  <si>
    <t>M2</t>
  </si>
  <si>
    <t>Design</t>
  </si>
  <si>
    <t>CPG</t>
  </si>
  <si>
    <t>Initial defects/ safety Inspection RoSPA</t>
  </si>
  <si>
    <t>CPG</t>
  </si>
  <si>
    <t>Invoice from RoSPA</t>
  </si>
  <si>
    <t>CPG equipment and safety surfacing</t>
  </si>
  <si>
    <t>M2</t>
  </si>
  <si>
    <t>50% 0f CPG area</t>
  </si>
  <si>
    <t>Replace equipment and surfacing within 15 years + £5000 to dispose of all old surfacing</t>
  </si>
  <si>
    <t>Grass</t>
  </si>
  <si>
    <t>M2</t>
  </si>
  <si>
    <t>38% of CPG Area</t>
  </si>
  <si>
    <t>PRT, East Contract rates + 25%</t>
  </si>
  <si>
    <t>Shrubs</t>
  </si>
  <si>
    <t>M2</t>
  </si>
  <si>
    <t>7% of CPG Area Recent park schemes</t>
  </si>
  <si>
    <t>Shrubs Medium, CL rates + 25%</t>
  </si>
  <si>
    <t>20% of shrubs/roses/ herbaceous replaced within 15 years</t>
  </si>
  <si>
    <t>Trees</t>
  </si>
  <si>
    <t>Each</t>
  </si>
  <si>
    <t>Supply and plant, HS/EHS tree</t>
  </si>
  <si>
    <t>Establish and prune</t>
  </si>
  <si>
    <t>CPG hard surface</t>
  </si>
  <si>
    <t>M2</t>
  </si>
  <si>
    <t>5% of CPG Area</t>
  </si>
  <si>
    <t>Overlay 25mm depth, 6mm tarmac within 15 years @ £12/m2</t>
  </si>
  <si>
    <t>Fencing 1.2m high railings</t>
  </si>
  <si>
    <t>M2</t>
  </si>
  <si>
    <t>75m, 1.2m railings</t>
  </si>
  <si>
    <t xml:space="preserve">Paint every ten years @ £24/m+ isolated repairs £1./m </t>
  </si>
  <si>
    <t>Walls</t>
  </si>
  <si>
    <t>M2 of vertical wall</t>
  </si>
  <si>
    <t>£118/m2  2m high, 300mm thick natural stone wall</t>
  </si>
  <si>
    <t>Pointing / local repairs once within 15 years @ £10/m2 X both sides</t>
  </si>
  <si>
    <t>Gates</t>
  </si>
  <si>
    <t>M2</t>
  </si>
  <si>
    <t xml:space="preserve"> 1 no gate pedestrian, 1 no Maintenance</t>
  </si>
  <si>
    <t xml:space="preserve">Paint every ten years @ £24/m+ isolated repairs £10./m </t>
  </si>
  <si>
    <t>Signs</t>
  </si>
  <si>
    <t>Each</t>
  </si>
  <si>
    <t>CPG notice signs</t>
  </si>
  <si>
    <t>Replace every 5 years due to vandalism</t>
  </si>
  <si>
    <t>Park furniture</t>
  </si>
  <si>
    <t>CPG</t>
  </si>
  <si>
    <t>1 Litter bin, 2 seats, 1 picnic bench</t>
  </si>
  <si>
    <t>Paint every 3 years @£45 + one slat per year @£15, replace litter bin once within 15 years</t>
  </si>
  <si>
    <t>Weekly inspections</t>
  </si>
  <si>
    <t>CPG</t>
  </si>
  <si>
    <t>Maintenance repairs</t>
  </si>
  <si>
    <t>CPG</t>
  </si>
  <si>
    <t>Repair orders</t>
  </si>
  <si>
    <t>Annual RoSPA safety inspections</t>
  </si>
  <si>
    <t>CPG</t>
  </si>
  <si>
    <t>Admin. / overheads</t>
  </si>
  <si>
    <t>Site</t>
  </si>
  <si>
    <t>5% of Planned work</t>
  </si>
  <si>
    <t>7% of scheduled work, rates similar to Property Services recharge</t>
  </si>
  <si>
    <t>Capital</t>
  </si>
  <si>
    <t>Cost per year</t>
  </si>
  <si>
    <t>Cost per year</t>
  </si>
  <si>
    <t>Capital</t>
  </si>
  <si>
    <t>Commuted Sum</t>
  </si>
  <si>
    <t>Commuted Sum</t>
  </si>
  <si>
    <t>Informal Green Space</t>
  </si>
  <si>
    <t>Based on Easton 6 O/S (Hassle Drive O/S) including section of cycleway</t>
  </si>
  <si>
    <t>Total Area m2:</t>
  </si>
  <si>
    <t>Total Cost:</t>
  </si>
  <si>
    <t>Cost per M2:</t>
  </si>
  <si>
    <t>£ Per Person:</t>
  </si>
  <si>
    <t>Description</t>
  </si>
  <si>
    <t>Quantity</t>
  </si>
  <si>
    <t>Unit</t>
  </si>
  <si>
    <t>Capital</t>
  </si>
  <si>
    <t>Capital</t>
  </si>
  <si>
    <t>Revenue</t>
  </si>
  <si>
    <t>Revenue</t>
  </si>
  <si>
    <t>Revenue</t>
  </si>
  <si>
    <t>Revenue</t>
  </si>
  <si>
    <t>Comments</t>
  </si>
  <si>
    <t>Comments</t>
  </si>
  <si>
    <t>Comments</t>
  </si>
  <si>
    <t>Planned Work</t>
  </si>
  <si>
    <t>Planned Work</t>
  </si>
  <si>
    <t>Scheduled Work</t>
  </si>
  <si>
    <t>Scheduled Work</t>
  </si>
  <si>
    <t>Capital</t>
  </si>
  <si>
    <t>Revenue</t>
  </si>
  <si>
    <t>Scheduled</t>
  </si>
  <si>
    <t>Unit Cost</t>
  </si>
  <si>
    <t>Total</t>
  </si>
  <si>
    <t>Unit Cost</t>
  </si>
  <si>
    <t>Total</t>
  </si>
  <si>
    <t>Unit Cost</t>
  </si>
  <si>
    <t>Total</t>
  </si>
  <si>
    <t>Planned Work</t>
  </si>
  <si>
    <t>Additional Work</t>
  </si>
  <si>
    <t>Land</t>
  </si>
  <si>
    <t>M2</t>
  </si>
  <si>
    <t>Design</t>
  </si>
  <si>
    <t>Each</t>
  </si>
  <si>
    <t>10% of scheme cost</t>
  </si>
  <si>
    <t>Site Clearance</t>
  </si>
  <si>
    <t>Site</t>
  </si>
  <si>
    <t>5% of scheme costs</t>
  </si>
  <si>
    <t>Grass</t>
  </si>
  <si>
    <t>M2</t>
  </si>
  <si>
    <t>PRT, East Contract Rates + 25%</t>
  </si>
  <si>
    <t>Removal of fly tipping</t>
  </si>
  <si>
    <t>Rough Grass</t>
  </si>
  <si>
    <t>M2</t>
  </si>
  <si>
    <t>Removal of fly tipping</t>
  </si>
  <si>
    <t>Rural Turf</t>
  </si>
  <si>
    <t>M2</t>
  </si>
  <si>
    <t>Removal of fly tipping</t>
  </si>
  <si>
    <t>Hedge – agricultural (cut Face)</t>
  </si>
  <si>
    <t>M2 Cut face</t>
  </si>
  <si>
    <t>Assume hedge 134mx2mx1m</t>
  </si>
  <si>
    <t>Hedge – agricultural (land area)</t>
  </si>
  <si>
    <t>M land area</t>
  </si>
  <si>
    <t>Lay hedge @ £10/m run once in 15 years</t>
  </si>
  <si>
    <t>Individual Trees</t>
  </si>
  <si>
    <t>Each</t>
  </si>
  <si>
    <t>Supply and Plant HS/EHS</t>
  </si>
  <si>
    <t>Establish and prune</t>
  </si>
  <si>
    <t>Access paths (Low)</t>
  </si>
  <si>
    <t>M2</t>
  </si>
  <si>
    <t>Tarmac 2m wide with County edgers</t>
  </si>
  <si>
    <t>CL Rates + 25% Low</t>
  </si>
  <si>
    <t>Overlay 25mm depth, 6mm tarmac within 15 years @ £12/m2</t>
  </si>
  <si>
    <t>Access paths (Medium)</t>
  </si>
  <si>
    <t>M2</t>
  </si>
  <si>
    <t>Bitmac Path with County Edgers 2m wide path</t>
  </si>
  <si>
    <t>CL rates +25% (Medium)</t>
  </si>
  <si>
    <t>Overlay 25mm depth, 6mm tarmac within 15 years @ £12/m2</t>
  </si>
  <si>
    <t>Walls</t>
  </si>
  <si>
    <t>M2 of vertical wall</t>
  </si>
  <si>
    <t>£118/m2  2m high, 300mm thick natural stone wall</t>
  </si>
  <si>
    <t>Pointing / local repairs once within 15 years @ £10/m2 X both sides</t>
  </si>
  <si>
    <t>Fencing Railings 1.5 – 1.8m gav &amp; painted</t>
  </si>
  <si>
    <t>M</t>
  </si>
  <si>
    <t>Paint railings every 10 years @£24/m + £1/m isolated repairs</t>
  </si>
  <si>
    <t>Gates anti motorcycle barriers</t>
  </si>
  <si>
    <t>Each</t>
  </si>
  <si>
    <t xml:space="preserve"> Two pedestrian kissing and one HD maintenance gate</t>
  </si>
  <si>
    <t>Often vandalised</t>
  </si>
  <si>
    <t>Signs no cabinet</t>
  </si>
  <si>
    <t>Each</t>
  </si>
  <si>
    <t>Sign without notice cabinets</t>
  </si>
  <si>
    <t>Cleaning</t>
  </si>
  <si>
    <t>Repairs to lettering /posts</t>
  </si>
  <si>
    <t>Park Furniture</t>
  </si>
  <si>
    <t>Each</t>
  </si>
  <si>
    <t xml:space="preserve"> Two seats, 3 dog bin, 1 litter</t>
  </si>
  <si>
    <t>Schedule of rate CL +25%</t>
  </si>
  <si>
    <t>Paint every 3 years @£45 + one slat per year @£15, replace dog &amp; litter bin once within 15 years</t>
  </si>
  <si>
    <t>Admin. / overheads</t>
  </si>
  <si>
    <t>Site</t>
  </si>
  <si>
    <t>5% of scheme costs</t>
  </si>
  <si>
    <t>5% of Planned work</t>
  </si>
  <si>
    <t>7% of scheduled work, rates similar to Property Services recharge</t>
  </si>
  <si>
    <t>Capital</t>
  </si>
  <si>
    <t>Cost per year</t>
  </si>
  <si>
    <t>Cost per year</t>
  </si>
  <si>
    <t>Capital</t>
  </si>
  <si>
    <t>Commuted Sum</t>
  </si>
  <si>
    <t>Commuted Sum</t>
  </si>
  <si>
    <t>Parks &amp;Recreation Grounds</t>
  </si>
  <si>
    <t>Based on a Park  3800m2</t>
  </si>
  <si>
    <t>Parks &amp; Recreation Grounds</t>
  </si>
  <si>
    <t>Lighting lamps inc. trenching</t>
  </si>
  <si>
    <t>est. 3% of scheme costs prior to design</t>
  </si>
  <si>
    <t>B&amp;NES Capital Costs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</si>
</sst>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[$£-809]#,##0.00;[Red]\-[$£-809]#,##0.00"/>
    <numFmt numFmtId="173" formatCode="\£#,##0.00;&quot;-£&quot;#,##0.00"/>
    <numFmt numFmtId="174" formatCode="[$£-809]#,##0;[Red]\-[$£-809]#,##0"/>
    <numFmt numFmtId="175" formatCode="&quot;£&quot;#,##0.00"/>
  </numFmts>
  <fonts count="37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/>
    </xf>
    <xf numFmtId="172" fontId="0" fillId="33" borderId="0" xfId="0" applyNumberFormat="1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174" fontId="2" fillId="0" borderId="0" xfId="0" applyNumberFormat="1" applyFont="1" applyBorder="1" applyAlignment="1">
      <alignment/>
    </xf>
    <xf numFmtId="172" fontId="0" fillId="35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2" fontId="0" fillId="35" borderId="0" xfId="0" applyNumberFormat="1" applyFont="1" applyFill="1" applyBorder="1" applyAlignment="1">
      <alignment horizontal="right"/>
    </xf>
    <xf numFmtId="172" fontId="0" fillId="35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36" borderId="10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74" fontId="0" fillId="35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 horizontal="center"/>
    </xf>
    <xf numFmtId="172" fontId="0" fillId="34" borderId="0" xfId="0" applyNumberFormat="1" applyFont="1" applyFill="1" applyBorder="1" applyAlignment="1">
      <alignment horizontal="center"/>
    </xf>
    <xf numFmtId="174" fontId="0" fillId="34" borderId="0" xfId="0" applyNumberFormat="1" applyFont="1" applyFill="1" applyBorder="1" applyAlignment="1">
      <alignment/>
    </xf>
    <xf numFmtId="172" fontId="0" fillId="37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5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34.140625" style="1" customWidth="1"/>
    <col min="2" max="2" width="16.140625" style="1" customWidth="1"/>
    <col min="3" max="4" width="12.421875" style="1" customWidth="1"/>
    <col min="5" max="5" width="23.7109375" style="0" customWidth="1"/>
    <col min="6" max="10" width="11.421875" style="0" customWidth="1"/>
    <col min="11" max="251" width="11.421875" style="1" customWidth="1"/>
  </cols>
  <sheetData>
    <row r="1" ht="26.25">
      <c r="A1" s="2"/>
    </row>
    <row r="2" ht="26.25">
      <c r="A2" s="2" t="s">
        <v>341</v>
      </c>
    </row>
    <row r="4" spans="2:4" ht="12.75">
      <c r="B4" s="3" t="s">
        <v>9</v>
      </c>
      <c r="C4" s="3" t="s">
        <v>5</v>
      </c>
      <c r="D4" s="3" t="s">
        <v>6</v>
      </c>
    </row>
    <row r="5" spans="2:4" ht="12.75">
      <c r="B5" s="3" t="s">
        <v>10</v>
      </c>
      <c r="C5" s="3" t="s">
        <v>11</v>
      </c>
      <c r="D5" s="3" t="s">
        <v>12</v>
      </c>
    </row>
    <row r="6" spans="1:4" ht="12.75">
      <c r="A6" s="4" t="s">
        <v>338</v>
      </c>
      <c r="B6" s="1">
        <v>5</v>
      </c>
      <c r="C6" s="5">
        <v>72</v>
      </c>
      <c r="D6" s="5">
        <f>SUM(C6*B6)</f>
        <v>360</v>
      </c>
    </row>
    <row r="7" spans="1:4" ht="12.75">
      <c r="A7" s="4" t="s">
        <v>13</v>
      </c>
      <c r="B7" s="1">
        <v>3</v>
      </c>
      <c r="C7" s="5">
        <v>170</v>
      </c>
      <c r="D7" s="5">
        <f>SUM(C7*B7)</f>
        <v>510</v>
      </c>
    </row>
    <row r="8" spans="1:4" ht="12.75">
      <c r="A8" s="4" t="s">
        <v>14</v>
      </c>
      <c r="B8" s="1">
        <v>5</v>
      </c>
      <c r="C8" s="5">
        <v>15</v>
      </c>
      <c r="D8" s="5">
        <f>SUM(C8*B8)</f>
        <v>75</v>
      </c>
    </row>
    <row r="9" spans="1:4" ht="12.75">
      <c r="A9" s="4" t="s">
        <v>15</v>
      </c>
      <c r="B9" s="1">
        <v>10</v>
      </c>
      <c r="C9" s="5">
        <v>15</v>
      </c>
      <c r="D9" s="5">
        <f>SUM(C9*B9)</f>
        <v>150</v>
      </c>
    </row>
    <row r="10" spans="1:4" ht="12.75">
      <c r="A10" s="33" t="s">
        <v>1</v>
      </c>
      <c r="B10" s="32">
        <v>3</v>
      </c>
      <c r="C10" s="14">
        <v>30</v>
      </c>
      <c r="D10" s="5">
        <f>SUM(C10*B10)</f>
        <v>90</v>
      </c>
    </row>
    <row r="11" spans="1:251" s="39" customFormat="1" ht="12.75">
      <c r="A11" s="37" t="s">
        <v>16</v>
      </c>
      <c r="B11" s="37">
        <f>SUM(B6:B10)</f>
        <v>26</v>
      </c>
      <c r="C11" s="38"/>
      <c r="D11" s="38">
        <f>SUM(D6:D10)</f>
        <v>1185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</row>
    <row r="13" spans="1:4" ht="12.75">
      <c r="A13" s="1" t="s">
        <v>17</v>
      </c>
      <c r="D13" s="6">
        <f>SUM(D11*1)</f>
        <v>1185</v>
      </c>
    </row>
    <row r="15" ht="12.75">
      <c r="A15" s="1" t="s">
        <v>18</v>
      </c>
    </row>
    <row r="21" ht="11.25" customHeight="1"/>
    <row r="22" ht="11.25" customHeight="1"/>
    <row r="23" ht="10.5" customHeight="1"/>
    <row r="39" ht="11.25" customHeight="1"/>
    <row r="40" ht="16.5" customHeight="1"/>
    <row r="41" ht="13.5" customHeight="1"/>
  </sheetData>
  <sheetProtection/>
  <printOptions/>
  <pageMargins left="0.5902777777777778" right="0.5902777777777778" top="0.5902777777777778" bottom="0.5902777777777778" header="0.09861111111111112" footer="0.09861111111111112"/>
  <pageSetup firstPageNumber="1" useFirstPageNumber="1" fitToHeight="1" fitToWidth="1" horizontalDpi="300" verticalDpi="300" orientation="landscape" paperSize="9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75" zoomScaleNormal="75" zoomScalePageLayoutView="0" workbookViewId="0" topLeftCell="A1">
      <selection activeCell="A29" sqref="A29"/>
    </sheetView>
  </sheetViews>
  <sheetFormatPr defaultColWidth="11.421875" defaultRowHeight="12.75"/>
  <cols>
    <col min="1" max="1" width="33.7109375" style="1" customWidth="1"/>
    <col min="2" max="2" width="11.421875" style="1" customWidth="1"/>
    <col min="3" max="3" width="29.7109375" style="1" customWidth="1"/>
    <col min="4" max="4" width="13.8515625" style="1" customWidth="1"/>
    <col min="5" max="5" width="11.421875" style="1" customWidth="1"/>
    <col min="6" max="6" width="15.7109375" style="1" customWidth="1"/>
    <col min="7" max="7" width="28.00390625" style="1" customWidth="1"/>
    <col min="8" max="8" width="19.140625" style="1" customWidth="1"/>
    <col min="9" max="9" width="19.421875" style="1" customWidth="1"/>
    <col min="10" max="10" width="43.7109375" style="34" hidden="1" customWidth="1"/>
    <col min="11" max="11" width="29.57421875" style="34" hidden="1" customWidth="1"/>
    <col min="12" max="12" width="56.8515625" style="34" hidden="1" customWidth="1"/>
    <col min="13" max="16384" width="11.421875" style="1" customWidth="1"/>
  </cols>
  <sheetData>
    <row r="1" s="41" customFormat="1" ht="26.25">
      <c r="A1" s="40" t="s">
        <v>336</v>
      </c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5"/>
    </row>
    <row r="3" spans="1:10" ht="12.75">
      <c r="A3" s="4" t="s">
        <v>337</v>
      </c>
      <c r="B3" s="4" t="s">
        <v>8</v>
      </c>
      <c r="C3" s="3"/>
      <c r="D3" s="3"/>
      <c r="E3" s="3"/>
      <c r="F3" s="3"/>
      <c r="G3" s="3"/>
      <c r="H3" s="3"/>
      <c r="I3" s="3"/>
      <c r="J3" s="35"/>
    </row>
    <row r="4" spans="1:10" ht="12.75">
      <c r="A4" s="4" t="s">
        <v>19</v>
      </c>
      <c r="B4" s="3"/>
      <c r="C4" s="3"/>
      <c r="D4" s="3"/>
      <c r="E4" s="3"/>
      <c r="F4" s="3"/>
      <c r="G4" s="3"/>
      <c r="H4" s="3"/>
      <c r="I4" s="3"/>
      <c r="J4" s="35"/>
    </row>
    <row r="5" spans="1:10" ht="12.75">
      <c r="A5" s="4"/>
      <c r="B5" s="3"/>
      <c r="C5" s="3"/>
      <c r="D5" s="3"/>
      <c r="E5" s="3"/>
      <c r="F5" s="3"/>
      <c r="G5" s="3"/>
      <c r="H5" s="3"/>
      <c r="I5" s="3"/>
      <c r="J5" s="35"/>
    </row>
    <row r="6" spans="1:10" ht="12.75">
      <c r="A6" s="16" t="s">
        <v>20</v>
      </c>
      <c r="B6" s="17">
        <v>3800</v>
      </c>
      <c r="C6" s="3" t="s">
        <v>21</v>
      </c>
      <c r="D6" s="18">
        <f>SUM(E35)</f>
        <v>276806.5</v>
      </c>
      <c r="E6" s="16" t="s">
        <v>22</v>
      </c>
      <c r="F6" s="19">
        <f>SUM(D6/B6)</f>
        <v>72.84381578947368</v>
      </c>
      <c r="G6" s="20" t="s">
        <v>7</v>
      </c>
      <c r="H6" s="21">
        <v>5</v>
      </c>
      <c r="I6" s="20" t="s">
        <v>23</v>
      </c>
      <c r="J6" s="36">
        <f>SUM(F6*H6)</f>
        <v>364.2190789473684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5"/>
    </row>
    <row r="8" spans="1:12" ht="12.75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5" t="s">
        <v>33</v>
      </c>
      <c r="K8" s="35" t="s">
        <v>34</v>
      </c>
      <c r="L8" s="35" t="s">
        <v>35</v>
      </c>
    </row>
    <row r="9" spans="6:12" ht="12.75">
      <c r="F9" s="3" t="s">
        <v>36</v>
      </c>
      <c r="G9" s="3" t="s">
        <v>37</v>
      </c>
      <c r="H9" s="3" t="s">
        <v>38</v>
      </c>
      <c r="I9" s="3" t="s">
        <v>39</v>
      </c>
      <c r="J9" s="35" t="s">
        <v>40</v>
      </c>
      <c r="K9" s="35" t="s">
        <v>41</v>
      </c>
      <c r="L9" s="35" t="s">
        <v>42</v>
      </c>
    </row>
    <row r="10" spans="4:12" ht="12.75">
      <c r="D10" s="3" t="s">
        <v>43</v>
      </c>
      <c r="E10" s="3" t="s">
        <v>44</v>
      </c>
      <c r="F10" s="3" t="s">
        <v>45</v>
      </c>
      <c r="G10" s="3" t="s">
        <v>46</v>
      </c>
      <c r="H10" s="3" t="s">
        <v>47</v>
      </c>
      <c r="I10" s="3" t="s">
        <v>48</v>
      </c>
      <c r="J10" s="35"/>
      <c r="K10" s="35" t="s">
        <v>49</v>
      </c>
      <c r="L10" s="35" t="s">
        <v>50</v>
      </c>
    </row>
    <row r="11" spans="4:12" ht="12.75">
      <c r="D11" s="3"/>
      <c r="E11" s="3"/>
      <c r="F11" s="3"/>
      <c r="G11" s="3"/>
      <c r="H11" s="3"/>
      <c r="I11" s="3"/>
      <c r="J11" s="35"/>
      <c r="K11" s="35"/>
      <c r="L11" s="35"/>
    </row>
    <row r="12" spans="1:9" ht="12.75">
      <c r="A12" s="1" t="s">
        <v>51</v>
      </c>
      <c r="B12" s="1">
        <v>3600</v>
      </c>
      <c r="C12" s="1" t="s">
        <v>52</v>
      </c>
      <c r="D12" s="22"/>
      <c r="E12" s="9">
        <f aca="true" t="shared" si="0" ref="E12:E31">SUM(B12*D12)</f>
        <v>0</v>
      </c>
      <c r="F12" s="23"/>
      <c r="G12" s="9">
        <f aca="true" t="shared" si="1" ref="G12:G30">SUM(B12*F12)</f>
        <v>0</v>
      </c>
      <c r="H12" s="7"/>
      <c r="I12" s="9">
        <f aca="true" t="shared" si="2" ref="I12:I30">SUM(B12*H12)</f>
        <v>0</v>
      </c>
    </row>
    <row r="13" spans="1:10" ht="12.75">
      <c r="A13" s="1" t="s">
        <v>53</v>
      </c>
      <c r="B13" s="1">
        <v>1</v>
      </c>
      <c r="C13" s="1" t="s">
        <v>54</v>
      </c>
      <c r="D13" s="22">
        <v>26000</v>
      </c>
      <c r="E13" s="9">
        <f t="shared" si="0"/>
        <v>26000</v>
      </c>
      <c r="F13" s="24"/>
      <c r="G13" s="9">
        <f t="shared" si="1"/>
        <v>0</v>
      </c>
      <c r="H13" s="25"/>
      <c r="I13" s="9">
        <f t="shared" si="2"/>
        <v>0</v>
      </c>
      <c r="J13" s="34" t="s">
        <v>0</v>
      </c>
    </row>
    <row r="14" spans="1:10" ht="12.75">
      <c r="A14" s="1" t="s">
        <v>55</v>
      </c>
      <c r="B14" s="1">
        <v>1</v>
      </c>
      <c r="C14" s="1" t="s">
        <v>56</v>
      </c>
      <c r="D14" s="22">
        <v>5000</v>
      </c>
      <c r="E14" s="9">
        <v>8000</v>
      </c>
      <c r="F14" s="24"/>
      <c r="G14" s="9">
        <f t="shared" si="1"/>
        <v>0</v>
      </c>
      <c r="H14" s="25"/>
      <c r="I14" s="9">
        <f t="shared" si="2"/>
        <v>0</v>
      </c>
      <c r="J14" s="34" t="s">
        <v>340</v>
      </c>
    </row>
    <row r="15" spans="1:11" ht="25.5">
      <c r="A15" s="1" t="s">
        <v>57</v>
      </c>
      <c r="B15" s="1">
        <v>1650</v>
      </c>
      <c r="C15" s="1" t="s">
        <v>58</v>
      </c>
      <c r="D15" s="22">
        <v>2.51</v>
      </c>
      <c r="E15" s="9">
        <f t="shared" si="0"/>
        <v>4141.5</v>
      </c>
      <c r="F15" s="12">
        <v>0.16</v>
      </c>
      <c r="G15" s="9">
        <v>260</v>
      </c>
      <c r="H15" s="13">
        <v>0.03</v>
      </c>
      <c r="I15" s="9">
        <f t="shared" si="2"/>
        <v>49.5</v>
      </c>
      <c r="J15" s="34" t="s">
        <v>59</v>
      </c>
      <c r="K15" s="34" t="s">
        <v>60</v>
      </c>
    </row>
    <row r="16" spans="1:12" ht="12.75">
      <c r="A16" s="1" t="s">
        <v>61</v>
      </c>
      <c r="B16" s="1">
        <v>600</v>
      </c>
      <c r="C16" s="1" t="s">
        <v>62</v>
      </c>
      <c r="D16" s="22">
        <v>25</v>
      </c>
      <c r="E16" s="9">
        <f t="shared" si="0"/>
        <v>15000</v>
      </c>
      <c r="F16" s="8">
        <v>1.78</v>
      </c>
      <c r="G16" s="9">
        <v>1000</v>
      </c>
      <c r="H16" s="10">
        <v>0.35</v>
      </c>
      <c r="I16" s="9">
        <v>220</v>
      </c>
      <c r="J16" s="34" t="s">
        <v>63</v>
      </c>
      <c r="K16" s="34" t="s">
        <v>64</v>
      </c>
      <c r="L16" s="34" t="s">
        <v>65</v>
      </c>
    </row>
    <row r="17" spans="1:11" ht="12.75">
      <c r="A17" s="1" t="s">
        <v>66</v>
      </c>
      <c r="B17" s="1">
        <v>60</v>
      </c>
      <c r="C17" s="1" t="s">
        <v>67</v>
      </c>
      <c r="D17" s="22">
        <v>180</v>
      </c>
      <c r="E17" s="9">
        <f t="shared" si="0"/>
        <v>10800</v>
      </c>
      <c r="F17" s="8">
        <v>25</v>
      </c>
      <c r="G17" s="9">
        <f t="shared" si="1"/>
        <v>1500</v>
      </c>
      <c r="H17" s="7"/>
      <c r="I17" s="9">
        <f t="shared" si="2"/>
        <v>0</v>
      </c>
      <c r="J17" s="34" t="s">
        <v>68</v>
      </c>
      <c r="K17" s="34" t="s">
        <v>69</v>
      </c>
    </row>
    <row r="18" spans="1:12" ht="12.75">
      <c r="A18" s="1" t="s">
        <v>70</v>
      </c>
      <c r="B18" s="1">
        <v>550</v>
      </c>
      <c r="C18" s="1" t="s">
        <v>71</v>
      </c>
      <c r="D18" s="22">
        <v>40</v>
      </c>
      <c r="E18" s="9">
        <f t="shared" si="0"/>
        <v>22000</v>
      </c>
      <c r="F18" s="8">
        <v>0.6</v>
      </c>
      <c r="G18" s="9">
        <v>340</v>
      </c>
      <c r="H18" s="10">
        <v>0.87</v>
      </c>
      <c r="I18" s="9">
        <v>480</v>
      </c>
      <c r="J18" s="34" t="s">
        <v>72</v>
      </c>
      <c r="K18" s="34" t="s">
        <v>73</v>
      </c>
      <c r="L18" s="34" t="s">
        <v>74</v>
      </c>
    </row>
    <row r="19" spans="1:12" ht="25.5">
      <c r="A19" s="1" t="s">
        <v>75</v>
      </c>
      <c r="B19" s="1">
        <v>50</v>
      </c>
      <c r="C19" s="1" t="s">
        <v>76</v>
      </c>
      <c r="D19" s="22">
        <v>65</v>
      </c>
      <c r="E19" s="9">
        <f t="shared" si="0"/>
        <v>3250</v>
      </c>
      <c r="F19" s="8">
        <v>1.27</v>
      </c>
      <c r="G19" s="9">
        <v>60</v>
      </c>
      <c r="H19" s="10">
        <v>0.16</v>
      </c>
      <c r="I19" s="9">
        <f t="shared" si="2"/>
        <v>8</v>
      </c>
      <c r="J19" s="34" t="s">
        <v>77</v>
      </c>
      <c r="K19" s="34" t="s">
        <v>78</v>
      </c>
      <c r="L19" s="34" t="s">
        <v>79</v>
      </c>
    </row>
    <row r="20" spans="1:12" ht="25.5">
      <c r="A20" s="1" t="s">
        <v>80</v>
      </c>
      <c r="B20" s="1">
        <v>60</v>
      </c>
      <c r="C20" s="1" t="s">
        <v>81</v>
      </c>
      <c r="D20" s="22">
        <v>1000</v>
      </c>
      <c r="E20" s="9">
        <f t="shared" si="0"/>
        <v>60000</v>
      </c>
      <c r="F20" s="8">
        <v>15</v>
      </c>
      <c r="G20" s="9">
        <f t="shared" si="1"/>
        <v>900</v>
      </c>
      <c r="H20" s="10">
        <v>65</v>
      </c>
      <c r="I20" s="9">
        <v>3000</v>
      </c>
      <c r="J20" s="34" t="s">
        <v>82</v>
      </c>
      <c r="L20" s="34" t="s">
        <v>83</v>
      </c>
    </row>
    <row r="21" spans="1:12" ht="12.75">
      <c r="A21" s="1" t="s">
        <v>84</v>
      </c>
      <c r="B21" s="1">
        <v>1</v>
      </c>
      <c r="C21" s="1" t="s">
        <v>85</v>
      </c>
      <c r="D21" s="22">
        <v>4000</v>
      </c>
      <c r="E21" s="9">
        <f t="shared" si="0"/>
        <v>4000</v>
      </c>
      <c r="F21" s="8">
        <v>2925</v>
      </c>
      <c r="G21" s="9">
        <f t="shared" si="1"/>
        <v>2925</v>
      </c>
      <c r="H21" s="10">
        <v>200</v>
      </c>
      <c r="I21" s="9">
        <f t="shared" si="2"/>
        <v>200</v>
      </c>
      <c r="K21" s="34" t="s">
        <v>86</v>
      </c>
      <c r="L21" s="34" t="s">
        <v>87</v>
      </c>
    </row>
    <row r="22" spans="1:11" ht="12.75">
      <c r="A22" s="1" t="s">
        <v>88</v>
      </c>
      <c r="B22" s="1">
        <v>184</v>
      </c>
      <c r="C22" s="1" t="s">
        <v>89</v>
      </c>
      <c r="D22" s="26"/>
      <c r="E22" s="9">
        <f t="shared" si="0"/>
        <v>0</v>
      </c>
      <c r="F22" s="8">
        <v>1.08</v>
      </c>
      <c r="G22" s="9">
        <v>200</v>
      </c>
      <c r="H22" s="27"/>
      <c r="I22" s="9">
        <f t="shared" si="2"/>
        <v>0</v>
      </c>
      <c r="K22" s="34" t="s">
        <v>90</v>
      </c>
    </row>
    <row r="23" spans="1:12" ht="12.75">
      <c r="A23" s="1" t="s">
        <v>91</v>
      </c>
      <c r="B23" s="1">
        <v>60</v>
      </c>
      <c r="C23" s="1" t="s">
        <v>92</v>
      </c>
      <c r="D23" s="22">
        <v>17.5</v>
      </c>
      <c r="E23" s="9">
        <f t="shared" si="0"/>
        <v>1050</v>
      </c>
      <c r="F23" s="23"/>
      <c r="G23" s="9">
        <f t="shared" si="1"/>
        <v>0</v>
      </c>
      <c r="H23" s="10">
        <v>0.12</v>
      </c>
      <c r="I23" s="9">
        <f t="shared" si="2"/>
        <v>7.199999999999999</v>
      </c>
      <c r="L23" s="34" t="s">
        <v>93</v>
      </c>
    </row>
    <row r="24" spans="1:12" ht="12.75">
      <c r="A24" s="1" t="s">
        <v>94</v>
      </c>
      <c r="B24" s="1">
        <v>93</v>
      </c>
      <c r="C24" s="1" t="s">
        <v>95</v>
      </c>
      <c r="D24" s="22">
        <v>105</v>
      </c>
      <c r="E24" s="9">
        <f t="shared" si="0"/>
        <v>9765</v>
      </c>
      <c r="F24" s="23"/>
      <c r="G24" s="9">
        <f t="shared" si="1"/>
        <v>0</v>
      </c>
      <c r="H24" s="10">
        <v>2.5</v>
      </c>
      <c r="I24" s="9">
        <f t="shared" si="2"/>
        <v>232.5</v>
      </c>
      <c r="L24" s="34" t="s">
        <v>96</v>
      </c>
    </row>
    <row r="25" spans="1:12" ht="25.5">
      <c r="A25" s="1" t="s">
        <v>97</v>
      </c>
      <c r="B25" s="1">
        <v>240</v>
      </c>
      <c r="C25" s="1" t="s">
        <v>98</v>
      </c>
      <c r="D25" s="22">
        <v>100</v>
      </c>
      <c r="E25" s="9">
        <f t="shared" si="0"/>
        <v>24000</v>
      </c>
      <c r="F25" s="23"/>
      <c r="G25" s="9">
        <f t="shared" si="1"/>
        <v>0</v>
      </c>
      <c r="H25" s="10">
        <v>1.3</v>
      </c>
      <c r="I25" s="9">
        <v>320</v>
      </c>
      <c r="J25" s="34" t="s">
        <v>99</v>
      </c>
      <c r="L25" s="34" t="s">
        <v>100</v>
      </c>
    </row>
    <row r="26" spans="1:12" ht="12.75">
      <c r="A26" s="1" t="s">
        <v>101</v>
      </c>
      <c r="B26" s="1">
        <v>3</v>
      </c>
      <c r="C26" s="1" t="s">
        <v>102</v>
      </c>
      <c r="D26" s="22">
        <v>1000</v>
      </c>
      <c r="E26" s="9">
        <f t="shared" si="0"/>
        <v>3000</v>
      </c>
      <c r="F26" s="23"/>
      <c r="G26" s="9">
        <f t="shared" si="1"/>
        <v>0</v>
      </c>
      <c r="H26" s="10">
        <v>7.93</v>
      </c>
      <c r="I26" s="9">
        <f t="shared" si="2"/>
        <v>23.79</v>
      </c>
      <c r="J26" s="34" t="s">
        <v>103</v>
      </c>
      <c r="L26" s="34" t="s">
        <v>104</v>
      </c>
    </row>
    <row r="27" spans="1:12" ht="12.75">
      <c r="A27" s="1" t="s">
        <v>105</v>
      </c>
      <c r="B27" s="1">
        <v>3</v>
      </c>
      <c r="C27" s="1" t="s">
        <v>106</v>
      </c>
      <c r="D27" s="22">
        <v>600</v>
      </c>
      <c r="E27" s="9">
        <f t="shared" si="0"/>
        <v>1800</v>
      </c>
      <c r="F27" s="8">
        <v>25</v>
      </c>
      <c r="G27" s="9">
        <f t="shared" si="1"/>
        <v>75</v>
      </c>
      <c r="H27" s="10">
        <v>50</v>
      </c>
      <c r="I27" s="9">
        <f t="shared" si="2"/>
        <v>150</v>
      </c>
      <c r="K27" s="34" t="s">
        <v>107</v>
      </c>
      <c r="L27" s="34" t="s">
        <v>108</v>
      </c>
    </row>
    <row r="28" spans="1:12" ht="25.5">
      <c r="A28" s="1" t="s">
        <v>109</v>
      </c>
      <c r="B28" s="1">
        <v>8</v>
      </c>
      <c r="C28" s="1" t="s">
        <v>110</v>
      </c>
      <c r="D28" s="22">
        <v>500</v>
      </c>
      <c r="E28" s="9">
        <f t="shared" si="0"/>
        <v>4000</v>
      </c>
      <c r="F28" s="8">
        <v>68</v>
      </c>
      <c r="G28" s="9">
        <v>540</v>
      </c>
      <c r="H28" s="10">
        <v>47</v>
      </c>
      <c r="I28" s="9">
        <f t="shared" si="2"/>
        <v>376</v>
      </c>
      <c r="J28" s="34" t="s">
        <v>111</v>
      </c>
      <c r="K28" s="34" t="s">
        <v>112</v>
      </c>
      <c r="L28" s="34" t="s">
        <v>113</v>
      </c>
    </row>
    <row r="29" spans="1:12" ht="38.25">
      <c r="A29" s="1" t="s">
        <v>339</v>
      </c>
      <c r="B29" s="1">
        <v>6</v>
      </c>
      <c r="C29" s="1" t="s">
        <v>114</v>
      </c>
      <c r="D29" s="22">
        <v>12000</v>
      </c>
      <c r="E29" s="9">
        <f t="shared" si="0"/>
        <v>72000</v>
      </c>
      <c r="F29" s="8">
        <v>14</v>
      </c>
      <c r="G29" s="9">
        <v>120</v>
      </c>
      <c r="H29" s="10">
        <v>41</v>
      </c>
      <c r="I29" s="9">
        <f t="shared" si="2"/>
        <v>246</v>
      </c>
      <c r="J29" s="34" t="s">
        <v>115</v>
      </c>
      <c r="K29" s="34" t="s">
        <v>116</v>
      </c>
      <c r="L29" s="34" t="s">
        <v>117</v>
      </c>
    </row>
    <row r="30" spans="1:12" ht="12.75">
      <c r="A30" s="1" t="s">
        <v>118</v>
      </c>
      <c r="B30" s="1">
        <v>3</v>
      </c>
      <c r="C30" s="1" t="s">
        <v>119</v>
      </c>
      <c r="D30" s="22">
        <v>1000</v>
      </c>
      <c r="E30" s="9">
        <f t="shared" si="0"/>
        <v>3000</v>
      </c>
      <c r="F30" s="8">
        <v>20</v>
      </c>
      <c r="G30" s="9">
        <f t="shared" si="1"/>
        <v>60</v>
      </c>
      <c r="H30" s="10">
        <v>50</v>
      </c>
      <c r="I30" s="9">
        <f t="shared" si="2"/>
        <v>150</v>
      </c>
      <c r="J30" s="34" t="s">
        <v>120</v>
      </c>
      <c r="K30" s="34" t="s">
        <v>121</v>
      </c>
      <c r="L30" s="34" t="s">
        <v>122</v>
      </c>
    </row>
    <row r="31" spans="1:12" ht="25.5">
      <c r="A31" s="1" t="s">
        <v>123</v>
      </c>
      <c r="B31" s="1">
        <v>1</v>
      </c>
      <c r="C31" s="1" t="s">
        <v>124</v>
      </c>
      <c r="D31" s="22">
        <v>5000</v>
      </c>
      <c r="E31" s="9">
        <f t="shared" si="0"/>
        <v>5000</v>
      </c>
      <c r="F31" s="8">
        <v>403.55</v>
      </c>
      <c r="G31" s="9">
        <v>400</v>
      </c>
      <c r="H31" s="10">
        <v>454.02</v>
      </c>
      <c r="I31" s="9">
        <v>450</v>
      </c>
      <c r="J31" s="34" t="s">
        <v>125</v>
      </c>
      <c r="K31" s="34" t="s">
        <v>126</v>
      </c>
      <c r="L31" s="34" t="s">
        <v>127</v>
      </c>
    </row>
    <row r="33" spans="4:9" ht="12.75">
      <c r="D33" s="9" t="s">
        <v>128</v>
      </c>
      <c r="E33" s="9">
        <f>SUM(E12:E31)</f>
        <v>276806.5</v>
      </c>
      <c r="F33" s="9" t="s">
        <v>129</v>
      </c>
      <c r="G33" s="9">
        <f>SUM(G12:G31)</f>
        <v>8380</v>
      </c>
      <c r="H33" s="9" t="s">
        <v>130</v>
      </c>
      <c r="I33" s="9">
        <f>SUM(I12:I31)</f>
        <v>5912.99</v>
      </c>
    </row>
    <row r="35" spans="4:9" ht="12.75">
      <c r="D35" s="9" t="s">
        <v>131</v>
      </c>
      <c r="E35" s="9">
        <f>SUM(E33)</f>
        <v>276806.5</v>
      </c>
      <c r="F35" s="28" t="s">
        <v>132</v>
      </c>
      <c r="G35" s="11">
        <f>SUM(G33*10)</f>
        <v>83800</v>
      </c>
      <c r="H35" s="28" t="s">
        <v>133</v>
      </c>
      <c r="I35" s="11">
        <f>SUM(I33*10)</f>
        <v>59129.899999999994</v>
      </c>
    </row>
  </sheetData>
  <sheetProtection/>
  <mergeCells count="1">
    <mergeCell ref="A1:IV1"/>
  </mergeCells>
  <printOptions/>
  <pageMargins left="0.5902777777777778" right="0.5902777777777778" top="0.5902777777777778" bottom="0.5902777777777778" header="0.09861111111111112" footer="0.09861111111111112"/>
  <pageSetup fitToHeight="1" fitToWidth="1" horizontalDpi="300" verticalDpi="300" orientation="landscape" paperSize="9"/>
  <headerFooter alignWithMargins="0"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5" zoomScaleNormal="75" zoomScalePageLayoutView="0" workbookViewId="0" topLeftCell="A1">
      <selection activeCell="E55" sqref="E55"/>
    </sheetView>
  </sheetViews>
  <sheetFormatPr defaultColWidth="11.421875" defaultRowHeight="12.75"/>
  <cols>
    <col min="1" max="1" width="38.8515625" style="1" customWidth="1"/>
    <col min="2" max="2" width="10.57421875" style="1" customWidth="1"/>
    <col min="3" max="3" width="29.8515625" style="1" customWidth="1"/>
    <col min="4" max="4" width="12.140625" style="1" bestFit="1" customWidth="1"/>
    <col min="5" max="6" width="14.7109375" style="1" customWidth="1"/>
    <col min="7" max="7" width="28.8515625" style="1" customWidth="1"/>
    <col min="8" max="8" width="17.57421875" style="1" customWidth="1"/>
    <col min="9" max="9" width="26.140625" style="1" customWidth="1"/>
    <col min="10" max="10" width="43.8515625" style="1" hidden="1" customWidth="1"/>
    <col min="11" max="11" width="28.7109375" style="1" hidden="1" customWidth="1"/>
    <col min="12" max="12" width="78.00390625" style="1" hidden="1" customWidth="1"/>
    <col min="13" max="16384" width="11.421875" style="1" customWidth="1"/>
  </cols>
  <sheetData>
    <row r="1" spans="1:10" ht="26.25">
      <c r="A1" s="15" t="s">
        <v>134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135</v>
      </c>
      <c r="B3" s="4" t="s">
        <v>136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137</v>
      </c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16" t="s">
        <v>138</v>
      </c>
      <c r="B6" s="29">
        <v>400</v>
      </c>
      <c r="C6" s="3" t="s">
        <v>139</v>
      </c>
      <c r="D6" s="18">
        <f>SUM(E31)</f>
        <v>67722.55</v>
      </c>
      <c r="E6" s="16" t="s">
        <v>140</v>
      </c>
      <c r="F6" s="19">
        <f>SUM(D6/B6)</f>
        <v>169.306375</v>
      </c>
      <c r="G6" s="20" t="s">
        <v>7</v>
      </c>
      <c r="H6" s="21">
        <v>3</v>
      </c>
      <c r="I6" s="20" t="s">
        <v>141</v>
      </c>
      <c r="J6" s="19">
        <f>SUM(F6*H6)</f>
        <v>507.919125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2" ht="12.75">
      <c r="A8" s="3" t="s">
        <v>142</v>
      </c>
      <c r="B8" s="3" t="s">
        <v>143</v>
      </c>
      <c r="C8" s="3" t="s">
        <v>144</v>
      </c>
      <c r="D8" s="3" t="s">
        <v>145</v>
      </c>
      <c r="E8" s="3" t="s">
        <v>146</v>
      </c>
      <c r="F8" s="3" t="s">
        <v>147</v>
      </c>
      <c r="G8" s="3" t="s">
        <v>148</v>
      </c>
      <c r="H8" s="3" t="s">
        <v>149</v>
      </c>
      <c r="I8" s="3" t="s">
        <v>150</v>
      </c>
      <c r="J8" s="3" t="s">
        <v>151</v>
      </c>
      <c r="K8" s="3" t="s">
        <v>152</v>
      </c>
      <c r="L8" s="3" t="s">
        <v>153</v>
      </c>
    </row>
    <row r="9" spans="6:12" ht="12.75">
      <c r="F9" s="3" t="s">
        <v>154</v>
      </c>
      <c r="G9" s="3" t="s">
        <v>155</v>
      </c>
      <c r="H9" s="3" t="s">
        <v>156</v>
      </c>
      <c r="I9" s="3" t="s">
        <v>157</v>
      </c>
      <c r="J9" s="3" t="s">
        <v>158</v>
      </c>
      <c r="K9" s="3" t="s">
        <v>159</v>
      </c>
      <c r="L9" s="3" t="s">
        <v>160</v>
      </c>
    </row>
    <row r="10" spans="4:12" ht="12.75">
      <c r="D10" s="3" t="s">
        <v>161</v>
      </c>
      <c r="E10" s="3" t="s">
        <v>162</v>
      </c>
      <c r="F10" s="3" t="s">
        <v>163</v>
      </c>
      <c r="G10" s="3" t="s">
        <v>164</v>
      </c>
      <c r="H10" s="3" t="s">
        <v>165</v>
      </c>
      <c r="I10" s="3" t="s">
        <v>166</v>
      </c>
      <c r="J10" s="3"/>
      <c r="K10" s="3"/>
      <c r="L10" s="3" t="s">
        <v>167</v>
      </c>
    </row>
    <row r="11" spans="1:9" ht="12.75">
      <c r="A11" s="1" t="s">
        <v>168</v>
      </c>
      <c r="C11" s="1" t="s">
        <v>169</v>
      </c>
      <c r="D11" s="10"/>
      <c r="E11" s="11">
        <f aca="true" t="shared" si="0" ref="E11:E27">SUM(B11*D11)</f>
        <v>0</v>
      </c>
      <c r="F11" s="7"/>
      <c r="G11" s="11">
        <f aca="true" t="shared" si="1" ref="G11:G27">SUM(B11*F11)</f>
        <v>0</v>
      </c>
      <c r="H11" s="7"/>
      <c r="I11" s="11">
        <f aca="true" t="shared" si="2" ref="I11:I27">SUM(B11*H11)</f>
        <v>0</v>
      </c>
    </row>
    <row r="12" spans="1:10" ht="12.75">
      <c r="A12" s="1" t="s">
        <v>170</v>
      </c>
      <c r="B12" s="1">
        <v>1</v>
      </c>
      <c r="C12" s="1" t="s">
        <v>171</v>
      </c>
      <c r="D12" s="10">
        <v>8000</v>
      </c>
      <c r="E12" s="11">
        <f t="shared" si="0"/>
        <v>8000</v>
      </c>
      <c r="F12" s="25"/>
      <c r="G12" s="11">
        <f t="shared" si="1"/>
        <v>0</v>
      </c>
      <c r="H12" s="25"/>
      <c r="I12" s="11">
        <f t="shared" si="2"/>
        <v>0</v>
      </c>
      <c r="J12" s="1" t="s">
        <v>2</v>
      </c>
    </row>
    <row r="13" spans="1:10" ht="12.75">
      <c r="A13" s="1" t="s">
        <v>172</v>
      </c>
      <c r="B13" s="1">
        <v>1</v>
      </c>
      <c r="C13" s="1" t="s">
        <v>173</v>
      </c>
      <c r="D13" s="10">
        <v>500</v>
      </c>
      <c r="E13" s="11">
        <f t="shared" si="0"/>
        <v>500</v>
      </c>
      <c r="F13" s="25"/>
      <c r="G13" s="11">
        <f t="shared" si="1"/>
        <v>0</v>
      </c>
      <c r="H13" s="25"/>
      <c r="I13" s="11">
        <f t="shared" si="2"/>
        <v>0</v>
      </c>
      <c r="J13" s="1" t="s">
        <v>174</v>
      </c>
    </row>
    <row r="14" spans="1:12" ht="12.75">
      <c r="A14" s="1" t="s">
        <v>175</v>
      </c>
      <c r="B14" s="1">
        <v>200</v>
      </c>
      <c r="C14" s="1" t="s">
        <v>176</v>
      </c>
      <c r="D14" s="10">
        <v>200</v>
      </c>
      <c r="E14" s="11">
        <v>40000</v>
      </c>
      <c r="F14" s="7"/>
      <c r="G14" s="11">
        <f t="shared" si="1"/>
        <v>0</v>
      </c>
      <c r="H14" s="10">
        <v>10</v>
      </c>
      <c r="I14" s="11">
        <f t="shared" si="2"/>
        <v>2000</v>
      </c>
      <c r="J14" s="1" t="s">
        <v>177</v>
      </c>
      <c r="L14" s="1" t="s">
        <v>178</v>
      </c>
    </row>
    <row r="15" spans="1:11" ht="12.75">
      <c r="A15" s="1" t="s">
        <v>179</v>
      </c>
      <c r="B15" s="1">
        <v>150</v>
      </c>
      <c r="C15" s="1" t="s">
        <v>180</v>
      </c>
      <c r="D15" s="10">
        <v>2.51</v>
      </c>
      <c r="E15" s="11">
        <f t="shared" si="0"/>
        <v>376.49999999999994</v>
      </c>
      <c r="F15" s="13">
        <v>0.16</v>
      </c>
      <c r="G15" s="11">
        <f t="shared" si="1"/>
        <v>24</v>
      </c>
      <c r="H15" s="10">
        <v>0.03</v>
      </c>
      <c r="I15" s="11">
        <f t="shared" si="2"/>
        <v>4.5</v>
      </c>
      <c r="J15" s="1" t="s">
        <v>181</v>
      </c>
      <c r="K15" s="1" t="s">
        <v>182</v>
      </c>
    </row>
    <row r="16" spans="1:12" ht="12.75">
      <c r="A16" s="1" t="s">
        <v>183</v>
      </c>
      <c r="B16" s="1">
        <v>30</v>
      </c>
      <c r="C16" s="1" t="s">
        <v>184</v>
      </c>
      <c r="D16" s="10">
        <v>28.42</v>
      </c>
      <c r="E16" s="11">
        <f t="shared" si="0"/>
        <v>852.6</v>
      </c>
      <c r="F16" s="10">
        <v>1.78</v>
      </c>
      <c r="G16" s="11">
        <f t="shared" si="1"/>
        <v>53.4</v>
      </c>
      <c r="H16" s="10">
        <v>0.35</v>
      </c>
      <c r="I16" s="11">
        <f t="shared" si="2"/>
        <v>10.5</v>
      </c>
      <c r="J16" s="1" t="s">
        <v>185</v>
      </c>
      <c r="K16" s="1" t="s">
        <v>186</v>
      </c>
      <c r="L16" s="1" t="s">
        <v>187</v>
      </c>
    </row>
    <row r="17" spans="1:11" ht="12.75">
      <c r="A17" s="1" t="s">
        <v>188</v>
      </c>
      <c r="B17" s="1">
        <v>2</v>
      </c>
      <c r="C17" s="1" t="s">
        <v>189</v>
      </c>
      <c r="D17" s="10">
        <v>200</v>
      </c>
      <c r="E17" s="11">
        <f t="shared" si="0"/>
        <v>400</v>
      </c>
      <c r="F17" s="10">
        <v>25</v>
      </c>
      <c r="G17" s="11">
        <f t="shared" si="1"/>
        <v>50</v>
      </c>
      <c r="H17" s="7"/>
      <c r="I17" s="11">
        <f t="shared" si="2"/>
        <v>0</v>
      </c>
      <c r="J17" s="1" t="s">
        <v>190</v>
      </c>
      <c r="K17" s="1" t="s">
        <v>191</v>
      </c>
    </row>
    <row r="18" spans="1:12" ht="12.75">
      <c r="A18" s="1" t="s">
        <v>192</v>
      </c>
      <c r="B18" s="1">
        <v>20</v>
      </c>
      <c r="C18" s="1" t="s">
        <v>193</v>
      </c>
      <c r="D18" s="10">
        <v>42.97</v>
      </c>
      <c r="E18" s="11">
        <f t="shared" si="0"/>
        <v>859.4</v>
      </c>
      <c r="F18" s="7"/>
      <c r="G18" s="11">
        <f t="shared" si="1"/>
        <v>0</v>
      </c>
      <c r="H18" s="10">
        <v>0.8</v>
      </c>
      <c r="I18" s="11">
        <f t="shared" si="2"/>
        <v>16</v>
      </c>
      <c r="J18" s="1" t="s">
        <v>194</v>
      </c>
      <c r="L18" s="1" t="s">
        <v>195</v>
      </c>
    </row>
    <row r="19" spans="1:12" ht="12.75">
      <c r="A19" s="1" t="s">
        <v>196</v>
      </c>
      <c r="B19" s="1">
        <v>54</v>
      </c>
      <c r="C19" s="1" t="s">
        <v>197</v>
      </c>
      <c r="D19" s="10">
        <v>84</v>
      </c>
      <c r="E19" s="11">
        <f t="shared" si="0"/>
        <v>4536</v>
      </c>
      <c r="F19" s="7"/>
      <c r="G19" s="11">
        <f t="shared" si="1"/>
        <v>0</v>
      </c>
      <c r="H19" s="10">
        <v>1.6</v>
      </c>
      <c r="I19" s="11">
        <f t="shared" si="2"/>
        <v>86.4</v>
      </c>
      <c r="J19" s="1" t="s">
        <v>198</v>
      </c>
      <c r="L19" s="1" t="s">
        <v>199</v>
      </c>
    </row>
    <row r="20" spans="1:12" ht="12.75">
      <c r="A20" s="1" t="s">
        <v>200</v>
      </c>
      <c r="B20" s="1">
        <v>40</v>
      </c>
      <c r="C20" s="1" t="s">
        <v>201</v>
      </c>
      <c r="D20" s="10">
        <v>118</v>
      </c>
      <c r="E20" s="11">
        <f t="shared" si="0"/>
        <v>4720</v>
      </c>
      <c r="F20" s="7"/>
      <c r="G20" s="11">
        <f t="shared" si="1"/>
        <v>0</v>
      </c>
      <c r="H20" s="10">
        <v>1.3</v>
      </c>
      <c r="I20" s="11">
        <f t="shared" si="2"/>
        <v>52</v>
      </c>
      <c r="J20" s="1" t="s">
        <v>202</v>
      </c>
      <c r="L20" s="1" t="s">
        <v>203</v>
      </c>
    </row>
    <row r="21" spans="1:12" ht="12.75">
      <c r="A21" s="1" t="s">
        <v>204</v>
      </c>
      <c r="B21" s="1">
        <v>2</v>
      </c>
      <c r="C21" s="1" t="s">
        <v>205</v>
      </c>
      <c r="D21" s="10">
        <v>1098</v>
      </c>
      <c r="E21" s="11">
        <f t="shared" si="0"/>
        <v>2196</v>
      </c>
      <c r="F21" s="7"/>
      <c r="G21" s="11">
        <f t="shared" si="1"/>
        <v>0</v>
      </c>
      <c r="H21" s="10">
        <v>5</v>
      </c>
      <c r="I21" s="11">
        <f t="shared" si="2"/>
        <v>10</v>
      </c>
      <c r="J21" s="1" t="s">
        <v>206</v>
      </c>
      <c r="L21" s="1" t="s">
        <v>207</v>
      </c>
    </row>
    <row r="22" spans="1:12" ht="12.75">
      <c r="A22" s="1" t="s">
        <v>208</v>
      </c>
      <c r="B22" s="1">
        <v>2</v>
      </c>
      <c r="C22" s="1" t="s">
        <v>209</v>
      </c>
      <c r="D22" s="10">
        <v>100</v>
      </c>
      <c r="E22" s="11">
        <f t="shared" si="0"/>
        <v>200</v>
      </c>
      <c r="F22" s="7"/>
      <c r="G22" s="11">
        <f t="shared" si="1"/>
        <v>0</v>
      </c>
      <c r="H22" s="10">
        <v>30</v>
      </c>
      <c r="I22" s="11">
        <f t="shared" si="2"/>
        <v>60</v>
      </c>
      <c r="J22" s="1" t="s">
        <v>210</v>
      </c>
      <c r="L22" s="1" t="s">
        <v>211</v>
      </c>
    </row>
    <row r="23" spans="1:12" ht="12.75">
      <c r="A23" s="1" t="s">
        <v>212</v>
      </c>
      <c r="B23" s="1">
        <v>4</v>
      </c>
      <c r="C23" s="1" t="s">
        <v>213</v>
      </c>
      <c r="D23" s="10">
        <v>500</v>
      </c>
      <c r="E23" s="11">
        <f t="shared" si="0"/>
        <v>2000</v>
      </c>
      <c r="F23" s="10">
        <v>40</v>
      </c>
      <c r="G23" s="11">
        <f t="shared" si="1"/>
        <v>160</v>
      </c>
      <c r="H23" s="10">
        <v>40</v>
      </c>
      <c r="I23" s="11">
        <f t="shared" si="2"/>
        <v>160</v>
      </c>
      <c r="J23" s="1" t="s">
        <v>214</v>
      </c>
      <c r="L23" s="1" t="s">
        <v>215</v>
      </c>
    </row>
    <row r="24" spans="1:9" ht="12.75">
      <c r="A24" s="1" t="s">
        <v>216</v>
      </c>
      <c r="B24" s="1">
        <v>52</v>
      </c>
      <c r="C24" s="1" t="s">
        <v>217</v>
      </c>
      <c r="D24" s="7"/>
      <c r="E24" s="11">
        <f t="shared" si="0"/>
        <v>0</v>
      </c>
      <c r="F24" s="10">
        <v>25</v>
      </c>
      <c r="G24" s="11">
        <f t="shared" si="1"/>
        <v>1300</v>
      </c>
      <c r="H24" s="7"/>
      <c r="I24" s="11">
        <f t="shared" si="2"/>
        <v>0</v>
      </c>
    </row>
    <row r="25" spans="1:12" ht="12.75">
      <c r="A25" s="1" t="s">
        <v>218</v>
      </c>
      <c r="B25" s="1">
        <v>1</v>
      </c>
      <c r="C25" s="1" t="s">
        <v>219</v>
      </c>
      <c r="D25" s="7"/>
      <c r="E25" s="11">
        <f t="shared" si="0"/>
        <v>0</v>
      </c>
      <c r="F25" s="7"/>
      <c r="G25" s="11">
        <f t="shared" si="1"/>
        <v>0</v>
      </c>
      <c r="H25" s="10">
        <v>500</v>
      </c>
      <c r="I25" s="11">
        <f t="shared" si="2"/>
        <v>500</v>
      </c>
      <c r="L25" s="1" t="s">
        <v>220</v>
      </c>
    </row>
    <row r="26" spans="1:9" ht="12.75">
      <c r="A26" s="1" t="s">
        <v>221</v>
      </c>
      <c r="B26" s="1">
        <v>1</v>
      </c>
      <c r="C26" s="1" t="s">
        <v>222</v>
      </c>
      <c r="D26" s="7"/>
      <c r="E26" s="11">
        <f t="shared" si="0"/>
        <v>0</v>
      </c>
      <c r="F26" s="10">
        <v>50</v>
      </c>
      <c r="G26" s="11">
        <f t="shared" si="1"/>
        <v>50</v>
      </c>
      <c r="H26" s="7"/>
      <c r="I26" s="11">
        <f t="shared" si="2"/>
        <v>0</v>
      </c>
    </row>
    <row r="27" spans="1:12" ht="12.75">
      <c r="A27" s="1" t="s">
        <v>223</v>
      </c>
      <c r="B27" s="1">
        <v>1</v>
      </c>
      <c r="C27" s="1" t="s">
        <v>224</v>
      </c>
      <c r="D27" s="10">
        <v>3082.05</v>
      </c>
      <c r="E27" s="11">
        <f t="shared" si="0"/>
        <v>3082.05</v>
      </c>
      <c r="F27" s="10">
        <v>100</v>
      </c>
      <c r="G27" s="11">
        <f t="shared" si="1"/>
        <v>100</v>
      </c>
      <c r="H27" s="10">
        <v>0</v>
      </c>
      <c r="I27" s="11">
        <f t="shared" si="2"/>
        <v>0</v>
      </c>
      <c r="K27" s="1" t="s">
        <v>225</v>
      </c>
      <c r="L27" s="1" t="s">
        <v>226</v>
      </c>
    </row>
    <row r="29" spans="4:9" ht="12.75">
      <c r="D29" s="9" t="s">
        <v>227</v>
      </c>
      <c r="E29" s="9">
        <f>SUM(E11:E27)</f>
        <v>67722.55</v>
      </c>
      <c r="F29" s="9" t="s">
        <v>228</v>
      </c>
      <c r="G29" s="9">
        <f>SUM(G11:G27)</f>
        <v>1737.4</v>
      </c>
      <c r="H29" s="9" t="s">
        <v>229</v>
      </c>
      <c r="I29" s="9">
        <f>SUM(I11:I27)</f>
        <v>2899.4</v>
      </c>
    </row>
    <row r="31" spans="4:9" ht="12.75">
      <c r="D31" s="9" t="s">
        <v>230</v>
      </c>
      <c r="E31" s="9">
        <f>SUM(E29)</f>
        <v>67722.55</v>
      </c>
      <c r="F31" s="28" t="s">
        <v>231</v>
      </c>
      <c r="G31" s="11">
        <f>SUM(G29*10)</f>
        <v>17374</v>
      </c>
      <c r="H31" s="28" t="s">
        <v>232</v>
      </c>
      <c r="I31" s="11">
        <f>SUM(I29*10)</f>
        <v>28994</v>
      </c>
    </row>
  </sheetData>
  <sheetProtection/>
  <printOptions/>
  <pageMargins left="0.5902777777777778" right="0.5902777777777778" top="0.5902777777777778" bottom="0.5902777777777778" header="0.09861111111111112" footer="0.09861111111111112"/>
  <pageSetup fitToHeight="1" fitToWidth="1" horizontalDpi="300" verticalDpi="300" orientation="landscape" paperSize="9"/>
  <headerFooter alignWithMargins="0">
    <oddHeader>&amp;C&amp;10&amp;A</oddHeader>
    <oddFooter>&amp;C&amp;10Page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75" zoomScaleNormal="75" zoomScalePageLayoutView="0" workbookViewId="0" topLeftCell="A1">
      <selection activeCell="S43" sqref="S43"/>
    </sheetView>
  </sheetViews>
  <sheetFormatPr defaultColWidth="11.421875" defaultRowHeight="12.75"/>
  <cols>
    <col min="1" max="1" width="40.421875" style="1" customWidth="1"/>
    <col min="2" max="2" width="15.57421875" style="1" customWidth="1"/>
    <col min="3" max="3" width="32.421875" style="1" customWidth="1"/>
    <col min="4" max="4" width="17.140625" style="1" customWidth="1"/>
    <col min="5" max="5" width="11.421875" style="1" customWidth="1"/>
    <col min="6" max="6" width="17.8515625" style="1" customWidth="1"/>
    <col min="7" max="7" width="30.421875" style="1" customWidth="1"/>
    <col min="8" max="8" width="17.00390625" style="1" customWidth="1"/>
    <col min="9" max="9" width="17.57421875" style="1" customWidth="1"/>
    <col min="10" max="10" width="43.00390625" style="1" hidden="1" customWidth="1"/>
    <col min="11" max="11" width="32.421875" style="1" hidden="1" customWidth="1"/>
    <col min="12" max="12" width="79.140625" style="1" hidden="1" customWidth="1"/>
    <col min="13" max="16384" width="11.421875" style="1" customWidth="1"/>
  </cols>
  <sheetData>
    <row r="1" spans="1:10" ht="26.25">
      <c r="A1" s="15" t="s">
        <v>233</v>
      </c>
      <c r="B1" s="3"/>
      <c r="C1" s="3"/>
      <c r="D1" s="3"/>
      <c r="E1" s="3"/>
      <c r="F1" s="3"/>
      <c r="G1" s="3"/>
      <c r="H1" s="3"/>
      <c r="I1" s="3"/>
      <c r="J1" s="3"/>
    </row>
    <row r="2" spans="3:10" ht="12.75">
      <c r="C2" s="3"/>
      <c r="D2" s="3"/>
      <c r="E2" s="3"/>
      <c r="F2" s="3"/>
      <c r="G2" s="3"/>
      <c r="H2" s="3"/>
      <c r="I2" s="3"/>
      <c r="J2" s="3"/>
    </row>
    <row r="3" spans="1:10" ht="12.75">
      <c r="A3" s="1" t="s">
        <v>234</v>
      </c>
      <c r="C3" s="3"/>
      <c r="D3" s="3"/>
      <c r="E3" s="3"/>
      <c r="F3" s="3"/>
      <c r="G3" s="3"/>
      <c r="H3" s="3"/>
      <c r="I3" s="3"/>
      <c r="J3" s="3"/>
    </row>
    <row r="4" spans="1:10" ht="12.75">
      <c r="A4" s="30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0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16" t="s">
        <v>235</v>
      </c>
      <c r="B6" s="29">
        <v>20000</v>
      </c>
      <c r="C6" s="3" t="s">
        <v>236</v>
      </c>
      <c r="D6" s="18">
        <f>SUM(E32)</f>
        <v>314618.16000000003</v>
      </c>
      <c r="E6" s="16" t="s">
        <v>237</v>
      </c>
      <c r="F6" s="19">
        <f>SUM(D6/B6)</f>
        <v>15.730908000000001</v>
      </c>
      <c r="G6" s="20" t="s">
        <v>4</v>
      </c>
      <c r="H6" s="21">
        <v>5</v>
      </c>
      <c r="I6" s="20" t="s">
        <v>238</v>
      </c>
      <c r="J6" s="19">
        <f>SUM(F6*H6)</f>
        <v>78.65454000000001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2" ht="12.75">
      <c r="A8" s="3" t="s">
        <v>239</v>
      </c>
      <c r="B8" s="3" t="s">
        <v>240</v>
      </c>
      <c r="C8" s="3" t="s">
        <v>241</v>
      </c>
      <c r="D8" s="3" t="s">
        <v>242</v>
      </c>
      <c r="E8" s="3" t="s">
        <v>243</v>
      </c>
      <c r="F8" s="3" t="s">
        <v>244</v>
      </c>
      <c r="G8" s="3" t="s">
        <v>245</v>
      </c>
      <c r="H8" s="3" t="s">
        <v>246</v>
      </c>
      <c r="I8" s="3" t="s">
        <v>247</v>
      </c>
      <c r="J8" s="3" t="s">
        <v>248</v>
      </c>
      <c r="K8" s="3" t="s">
        <v>249</v>
      </c>
      <c r="L8" s="3" t="s">
        <v>250</v>
      </c>
    </row>
    <row r="9" spans="6:12" ht="12.75">
      <c r="F9" s="3" t="s">
        <v>251</v>
      </c>
      <c r="G9" s="3" t="s">
        <v>252</v>
      </c>
      <c r="H9" s="3" t="s">
        <v>253</v>
      </c>
      <c r="I9" s="3" t="s">
        <v>254</v>
      </c>
      <c r="J9" s="3" t="s">
        <v>255</v>
      </c>
      <c r="K9" s="3" t="s">
        <v>256</v>
      </c>
      <c r="L9" s="3" t="s">
        <v>257</v>
      </c>
    </row>
    <row r="10" spans="4:12" ht="12.75">
      <c r="D10" s="3" t="s">
        <v>258</v>
      </c>
      <c r="E10" s="3" t="s">
        <v>259</v>
      </c>
      <c r="F10" s="3" t="s">
        <v>260</v>
      </c>
      <c r="G10" s="3" t="s">
        <v>261</v>
      </c>
      <c r="H10" s="3" t="s">
        <v>262</v>
      </c>
      <c r="I10" s="3" t="s">
        <v>263</v>
      </c>
      <c r="J10" s="3"/>
      <c r="K10" s="3" t="s">
        <v>264</v>
      </c>
      <c r="L10" s="3" t="s">
        <v>265</v>
      </c>
    </row>
    <row r="11" spans="4:9" ht="12.75">
      <c r="D11" s="31"/>
      <c r="E11" s="9"/>
      <c r="F11" s="31"/>
      <c r="G11" s="9"/>
      <c r="H11" s="31"/>
      <c r="I11" s="9"/>
    </row>
    <row r="12" spans="1:9" ht="12.75">
      <c r="A12" s="1" t="s">
        <v>266</v>
      </c>
      <c r="C12" s="1" t="s">
        <v>267</v>
      </c>
      <c r="D12" s="10"/>
      <c r="E12" s="11">
        <f aca="true" t="shared" si="0" ref="E12:E28">SUM(B12*D12)</f>
        <v>0</v>
      </c>
      <c r="F12" s="7"/>
      <c r="G12" s="11">
        <f aca="true" t="shared" si="1" ref="G12:G28">SUM(B12*F12)</f>
        <v>0</v>
      </c>
      <c r="H12" s="7"/>
      <c r="I12" s="11">
        <f aca="true" t="shared" si="2" ref="I12:I28">SUM(B12*H12)</f>
        <v>0</v>
      </c>
    </row>
    <row r="13" spans="1:10" ht="12.75">
      <c r="A13" s="1" t="s">
        <v>268</v>
      </c>
      <c r="B13" s="1">
        <v>1</v>
      </c>
      <c r="C13" s="1" t="s">
        <v>269</v>
      </c>
      <c r="D13" s="10">
        <v>20000</v>
      </c>
      <c r="E13" s="11">
        <f t="shared" si="0"/>
        <v>20000</v>
      </c>
      <c r="F13" s="7">
        <v>0</v>
      </c>
      <c r="G13" s="11">
        <f t="shared" si="1"/>
        <v>0</v>
      </c>
      <c r="H13" s="25"/>
      <c r="I13" s="11">
        <f t="shared" si="2"/>
        <v>0</v>
      </c>
      <c r="J13" s="1" t="s">
        <v>270</v>
      </c>
    </row>
    <row r="14" spans="1:10" ht="12.75">
      <c r="A14" s="1" t="s">
        <v>271</v>
      </c>
      <c r="B14" s="1">
        <v>1</v>
      </c>
      <c r="C14" s="1" t="s">
        <v>272</v>
      </c>
      <c r="D14" s="10">
        <v>10000</v>
      </c>
      <c r="E14" s="11">
        <f t="shared" si="0"/>
        <v>10000</v>
      </c>
      <c r="F14" s="25"/>
      <c r="G14" s="11">
        <f t="shared" si="1"/>
        <v>0</v>
      </c>
      <c r="H14" s="25"/>
      <c r="I14" s="11">
        <f t="shared" si="2"/>
        <v>0</v>
      </c>
      <c r="J14" s="1" t="s">
        <v>273</v>
      </c>
    </row>
    <row r="15" spans="1:12" ht="12.75">
      <c r="A15" s="1" t="s">
        <v>274</v>
      </c>
      <c r="B15" s="1">
        <v>17041</v>
      </c>
      <c r="C15" s="1" t="s">
        <v>275</v>
      </c>
      <c r="D15" s="10">
        <v>2.51</v>
      </c>
      <c r="E15" s="11">
        <f t="shared" si="0"/>
        <v>42772.909999999996</v>
      </c>
      <c r="F15" s="13">
        <v>0.16</v>
      </c>
      <c r="G15" s="11">
        <f t="shared" si="1"/>
        <v>2726.56</v>
      </c>
      <c r="H15" s="13">
        <v>0.02</v>
      </c>
      <c r="I15" s="11">
        <f t="shared" si="2"/>
        <v>340.82</v>
      </c>
      <c r="K15" s="1" t="s">
        <v>276</v>
      </c>
      <c r="L15" s="1" t="s">
        <v>277</v>
      </c>
    </row>
    <row r="16" spans="1:12" ht="12.75">
      <c r="A16" s="1" t="s">
        <v>278</v>
      </c>
      <c r="B16" s="1">
        <v>31</v>
      </c>
      <c r="C16" s="1" t="s">
        <v>279</v>
      </c>
      <c r="D16" s="10">
        <v>2.51</v>
      </c>
      <c r="E16" s="11">
        <f t="shared" si="0"/>
        <v>77.80999999999999</v>
      </c>
      <c r="F16" s="10">
        <v>0.125</v>
      </c>
      <c r="G16" s="11">
        <f t="shared" si="1"/>
        <v>3.875</v>
      </c>
      <c r="H16" s="13">
        <v>0.02</v>
      </c>
      <c r="I16" s="11">
        <f t="shared" si="2"/>
        <v>0.62</v>
      </c>
      <c r="L16" s="1" t="s">
        <v>280</v>
      </c>
    </row>
    <row r="17" spans="1:12" ht="12.75">
      <c r="A17" s="1" t="s">
        <v>281</v>
      </c>
      <c r="B17" s="1">
        <v>779</v>
      </c>
      <c r="C17" s="1" t="s">
        <v>282</v>
      </c>
      <c r="D17" s="10">
        <v>2.51</v>
      </c>
      <c r="E17" s="11">
        <f t="shared" si="0"/>
        <v>1955.2899999999997</v>
      </c>
      <c r="F17" s="10">
        <v>0.25</v>
      </c>
      <c r="G17" s="11">
        <f t="shared" si="1"/>
        <v>194.75</v>
      </c>
      <c r="H17" s="13">
        <v>0.02</v>
      </c>
      <c r="I17" s="11">
        <f t="shared" si="2"/>
        <v>15.58</v>
      </c>
      <c r="L17" s="1" t="s">
        <v>283</v>
      </c>
    </row>
    <row r="18" spans="1:10" ht="12.75">
      <c r="A18" s="1" t="s">
        <v>284</v>
      </c>
      <c r="B18" s="32">
        <v>414</v>
      </c>
      <c r="C18" s="1" t="s">
        <v>285</v>
      </c>
      <c r="D18" s="7"/>
      <c r="E18" s="11">
        <f t="shared" si="0"/>
        <v>0</v>
      </c>
      <c r="F18" s="10">
        <v>0.25</v>
      </c>
      <c r="G18" s="11">
        <f t="shared" si="1"/>
        <v>103.5</v>
      </c>
      <c r="H18" s="7"/>
      <c r="I18" s="11">
        <f t="shared" si="2"/>
        <v>0</v>
      </c>
      <c r="J18" s="1" t="s">
        <v>286</v>
      </c>
    </row>
    <row r="19" spans="1:12" ht="12.75">
      <c r="A19" s="1" t="s">
        <v>287</v>
      </c>
      <c r="B19" s="32">
        <v>134</v>
      </c>
      <c r="C19" s="1" t="s">
        <v>288</v>
      </c>
      <c r="D19" s="10">
        <v>18</v>
      </c>
      <c r="E19" s="11">
        <f t="shared" si="0"/>
        <v>2412</v>
      </c>
      <c r="F19" s="7"/>
      <c r="G19" s="11">
        <f t="shared" si="1"/>
        <v>0</v>
      </c>
      <c r="H19" s="10">
        <v>0.66</v>
      </c>
      <c r="I19" s="11">
        <f t="shared" si="2"/>
        <v>88.44</v>
      </c>
      <c r="L19" s="1" t="s">
        <v>289</v>
      </c>
    </row>
    <row r="20" spans="1:11" ht="12.75">
      <c r="A20" s="1" t="s">
        <v>290</v>
      </c>
      <c r="B20" s="32">
        <v>30</v>
      </c>
      <c r="C20" s="1" t="s">
        <v>291</v>
      </c>
      <c r="D20" s="10">
        <v>180</v>
      </c>
      <c r="E20" s="11">
        <f t="shared" si="0"/>
        <v>5400</v>
      </c>
      <c r="F20" s="10">
        <v>25</v>
      </c>
      <c r="G20" s="11">
        <f t="shared" si="1"/>
        <v>750</v>
      </c>
      <c r="H20" s="7"/>
      <c r="I20" s="11">
        <f t="shared" si="2"/>
        <v>0</v>
      </c>
      <c r="J20" s="1" t="s">
        <v>292</v>
      </c>
      <c r="K20" s="1" t="s">
        <v>293</v>
      </c>
    </row>
    <row r="21" spans="1:12" ht="12.75">
      <c r="A21" s="1" t="s">
        <v>294</v>
      </c>
      <c r="B21" s="1">
        <v>891</v>
      </c>
      <c r="C21" s="1" t="s">
        <v>295</v>
      </c>
      <c r="D21" s="10">
        <v>35</v>
      </c>
      <c r="E21" s="11">
        <f t="shared" si="0"/>
        <v>31185</v>
      </c>
      <c r="F21" s="10">
        <v>0.28</v>
      </c>
      <c r="G21" s="11">
        <f t="shared" si="1"/>
        <v>249.48000000000002</v>
      </c>
      <c r="H21" s="10">
        <v>0.87</v>
      </c>
      <c r="I21" s="11">
        <f t="shared" si="2"/>
        <v>775.17</v>
      </c>
      <c r="J21" s="1" t="s">
        <v>296</v>
      </c>
      <c r="K21" s="1" t="s">
        <v>297</v>
      </c>
      <c r="L21" s="1" t="s">
        <v>298</v>
      </c>
    </row>
    <row r="22" spans="1:12" ht="12.75">
      <c r="A22" s="1" t="s">
        <v>299</v>
      </c>
      <c r="B22" s="1">
        <v>1101</v>
      </c>
      <c r="C22" s="1" t="s">
        <v>300</v>
      </c>
      <c r="D22" s="10">
        <v>40</v>
      </c>
      <c r="E22" s="11">
        <f t="shared" si="0"/>
        <v>44040</v>
      </c>
      <c r="F22" s="10">
        <v>0.63</v>
      </c>
      <c r="G22" s="11">
        <f t="shared" si="1"/>
        <v>693.63</v>
      </c>
      <c r="H22" s="10">
        <v>0.87</v>
      </c>
      <c r="I22" s="11">
        <f t="shared" si="2"/>
        <v>957.87</v>
      </c>
      <c r="J22" s="1" t="s">
        <v>301</v>
      </c>
      <c r="K22" s="1" t="s">
        <v>302</v>
      </c>
      <c r="L22" s="1" t="s">
        <v>303</v>
      </c>
    </row>
    <row r="23" spans="1:12" ht="12.75">
      <c r="A23" s="1" t="s">
        <v>304</v>
      </c>
      <c r="B23" s="32">
        <v>534</v>
      </c>
      <c r="C23" s="1" t="s">
        <v>305</v>
      </c>
      <c r="D23" s="10">
        <v>118</v>
      </c>
      <c r="E23" s="11">
        <f t="shared" si="0"/>
        <v>63012</v>
      </c>
      <c r="F23" s="7"/>
      <c r="G23" s="11">
        <f t="shared" si="1"/>
        <v>0</v>
      </c>
      <c r="H23" s="10">
        <v>1.33</v>
      </c>
      <c r="I23" s="11">
        <f t="shared" si="2"/>
        <v>710.22</v>
      </c>
      <c r="J23" s="1" t="s">
        <v>306</v>
      </c>
      <c r="L23" s="1" t="s">
        <v>307</v>
      </c>
    </row>
    <row r="24" spans="1:12" ht="12.75">
      <c r="A24" s="1" t="s">
        <v>308</v>
      </c>
      <c r="B24" s="1">
        <v>591</v>
      </c>
      <c r="C24" s="1" t="s">
        <v>309</v>
      </c>
      <c r="D24" s="10">
        <v>109</v>
      </c>
      <c r="E24" s="11">
        <f t="shared" si="0"/>
        <v>64419</v>
      </c>
      <c r="F24" s="7"/>
      <c r="G24" s="11">
        <f t="shared" si="1"/>
        <v>0</v>
      </c>
      <c r="H24" s="10">
        <v>2.5</v>
      </c>
      <c r="I24" s="11">
        <f t="shared" si="2"/>
        <v>1477.5</v>
      </c>
      <c r="L24" s="1" t="s">
        <v>310</v>
      </c>
    </row>
    <row r="25" spans="1:12" ht="12.75">
      <c r="A25" s="1" t="s">
        <v>311</v>
      </c>
      <c r="B25" s="32">
        <v>11</v>
      </c>
      <c r="C25" s="1" t="s">
        <v>312</v>
      </c>
      <c r="D25" s="10">
        <v>900</v>
      </c>
      <c r="E25" s="11">
        <f t="shared" si="0"/>
        <v>9900</v>
      </c>
      <c r="F25" s="7"/>
      <c r="G25" s="11">
        <f t="shared" si="1"/>
        <v>0</v>
      </c>
      <c r="H25" s="10">
        <v>50</v>
      </c>
      <c r="I25" s="11">
        <f t="shared" si="2"/>
        <v>550</v>
      </c>
      <c r="J25" s="1" t="s">
        <v>313</v>
      </c>
      <c r="L25" s="1" t="s">
        <v>314</v>
      </c>
    </row>
    <row r="26" spans="1:12" ht="12.75">
      <c r="A26" s="1" t="s">
        <v>315</v>
      </c>
      <c r="B26" s="1">
        <v>4</v>
      </c>
      <c r="C26" s="1" t="s">
        <v>316</v>
      </c>
      <c r="D26" s="10">
        <v>400</v>
      </c>
      <c r="E26" s="11">
        <f t="shared" si="0"/>
        <v>1600</v>
      </c>
      <c r="F26" s="10">
        <v>20</v>
      </c>
      <c r="G26" s="11">
        <f t="shared" si="1"/>
        <v>80</v>
      </c>
      <c r="H26" s="10">
        <v>10</v>
      </c>
      <c r="I26" s="11">
        <f t="shared" si="2"/>
        <v>40</v>
      </c>
      <c r="J26" s="1" t="s">
        <v>317</v>
      </c>
      <c r="K26" s="1" t="s">
        <v>318</v>
      </c>
      <c r="L26" s="1" t="s">
        <v>319</v>
      </c>
    </row>
    <row r="27" spans="1:12" ht="12.75">
      <c r="A27" s="1" t="s">
        <v>320</v>
      </c>
      <c r="B27" s="1">
        <v>6</v>
      </c>
      <c r="C27" s="1" t="s">
        <v>321</v>
      </c>
      <c r="D27" s="10">
        <v>500</v>
      </c>
      <c r="E27" s="11">
        <f t="shared" si="0"/>
        <v>3000</v>
      </c>
      <c r="F27" s="10">
        <v>132.29</v>
      </c>
      <c r="G27" s="11">
        <f t="shared" si="1"/>
        <v>793.74</v>
      </c>
      <c r="H27" s="10">
        <v>163.33</v>
      </c>
      <c r="I27" s="11">
        <f t="shared" si="2"/>
        <v>979.98</v>
      </c>
      <c r="J27" s="1" t="s">
        <v>322</v>
      </c>
      <c r="K27" s="1" t="s">
        <v>323</v>
      </c>
      <c r="L27" s="1" t="s">
        <v>324</v>
      </c>
    </row>
    <row r="28" spans="1:12" ht="12.75">
      <c r="A28" s="1" t="s">
        <v>325</v>
      </c>
      <c r="B28" s="1">
        <v>1</v>
      </c>
      <c r="C28" s="1" t="s">
        <v>326</v>
      </c>
      <c r="D28" s="10">
        <v>14844.15</v>
      </c>
      <c r="E28" s="11">
        <f t="shared" si="0"/>
        <v>14844.15</v>
      </c>
      <c r="F28" s="10">
        <v>292.3</v>
      </c>
      <c r="G28" s="11">
        <f t="shared" si="1"/>
        <v>292.3</v>
      </c>
      <c r="H28" s="10">
        <v>415.52</v>
      </c>
      <c r="I28" s="11">
        <f t="shared" si="2"/>
        <v>415.52</v>
      </c>
      <c r="J28" s="1" t="s">
        <v>327</v>
      </c>
      <c r="K28" s="1" t="s">
        <v>328</v>
      </c>
      <c r="L28" s="1" t="s">
        <v>329</v>
      </c>
    </row>
    <row r="30" spans="4:9" ht="12.75">
      <c r="D30" s="9" t="s">
        <v>330</v>
      </c>
      <c r="E30" s="9">
        <f>SUM(E12:E28)</f>
        <v>314618.16000000003</v>
      </c>
      <c r="F30" s="9" t="s">
        <v>331</v>
      </c>
      <c r="G30" s="9">
        <f>SUM(G12:G28)</f>
        <v>5887.835</v>
      </c>
      <c r="H30" s="9" t="s">
        <v>332</v>
      </c>
      <c r="I30" s="9">
        <f>SUM(I12:I28)</f>
        <v>6351.720000000001</v>
      </c>
    </row>
    <row r="32" spans="4:9" ht="12.75">
      <c r="D32" s="9" t="s">
        <v>333</v>
      </c>
      <c r="E32" s="9">
        <f>SUM(E30)</f>
        <v>314618.16000000003</v>
      </c>
      <c r="F32" s="28" t="s">
        <v>334</v>
      </c>
      <c r="G32" s="11">
        <f>SUM(G30*10)</f>
        <v>58878.35</v>
      </c>
      <c r="H32" s="28" t="s">
        <v>335</v>
      </c>
      <c r="I32" s="11">
        <f>SUM(I30*10)</f>
        <v>63517.20000000001</v>
      </c>
    </row>
  </sheetData>
  <sheetProtection/>
  <printOptions/>
  <pageMargins left="0.5902777777777778" right="0.5902777777777778" top="0.5902777777777778" bottom="0.5902777777777778" header="0.09861111111111112" footer="0.09861111111111112"/>
  <pageSetup fitToHeight="1" fitToWidth="1" horizontalDpi="300" verticalDpi="300" orientation="landscape" paperSize="9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Phillips</cp:lastModifiedBy>
  <cp:lastPrinted>2004-12-06T13:07:56Z</cp:lastPrinted>
  <dcterms:created xsi:type="dcterms:W3CDTF">2004-11-12T10:35:51Z</dcterms:created>
  <dcterms:modified xsi:type="dcterms:W3CDTF">2015-10-16T13:09:39Z</dcterms:modified>
  <cp:category/>
  <cp:version/>
  <cp:contentType/>
  <cp:contentStatus/>
  <cp:revision>273</cp:revision>
</cp:coreProperties>
</file>